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16" windowWidth="18640" windowHeight="11760" tabRatio="645" activeTab="0"/>
  </bookViews>
  <sheets>
    <sheet name="COMPILED DATA" sheetId="1" r:id="rId1"/>
    <sheet name="Spectral Conv." sheetId="2" r:id="rId2"/>
    <sheet name="Summary Spectral Coord." sheetId="3" r:id="rId3"/>
    <sheet name="PLOT" sheetId="4" r:id="rId4"/>
  </sheets>
  <definedNames/>
  <calcPr fullCalcOnLoad="1"/>
</workbook>
</file>

<file path=xl/comments1.xml><?xml version="1.0" encoding="utf-8"?>
<comments xmlns="http://schemas.openxmlformats.org/spreadsheetml/2006/main">
  <authors>
    <author>kjaiswal</author>
  </authors>
  <commentList>
    <comment ref="AK3" authorId="0">
      <text>
        <r>
          <rPr>
            <b/>
            <sz val="10"/>
            <rFont val="Tahoma"/>
            <family val="0"/>
          </rPr>
          <t>kjaiswal:</t>
        </r>
        <r>
          <rPr>
            <sz val="10"/>
            <rFont val="Tahoma"/>
            <family val="2"/>
          </rPr>
          <t xml:space="preserve">
mu - ductility factor
= Ratio between max displacement and yield displacement</t>
        </r>
      </text>
    </comment>
    <comment ref="AL3" authorId="0">
      <text>
        <r>
          <rPr>
            <b/>
            <sz val="10"/>
            <rFont val="Tahoma"/>
            <family val="0"/>
          </rPr>
          <t>kjaiswal:</t>
        </r>
        <r>
          <rPr>
            <sz val="10"/>
            <rFont val="Tahoma"/>
            <family val="2"/>
          </rPr>
          <t xml:space="preserve">
For example:
R = (mu-1)*(T/Tc)+1
if T &lt; Tc
R = mu if T &gt;= Tc
where-
mu - ductility factor
Tc - Chara. Period of ground motion e.g., 0.6 or 0.7 sec</t>
        </r>
      </text>
    </comment>
    <comment ref="AM3" authorId="0">
      <text>
        <r>
          <rPr>
            <b/>
            <sz val="10"/>
            <rFont val="Tahoma"/>
            <family val="0"/>
          </rPr>
          <t>kjaiswal:</t>
        </r>
        <r>
          <rPr>
            <sz val="10"/>
            <rFont val="Tahoma"/>
            <family val="2"/>
          </rPr>
          <t xml:space="preserve">
Describe it:
For example, out-of-plane failure, Pancake, Failure in Torsional mode or any other mechanism (also refer fig 1-4 in data spreadsheet)</t>
        </r>
      </text>
    </comment>
    <comment ref="M3" authorId="0">
      <text>
        <r>
          <rPr>
            <b/>
            <sz val="10"/>
            <rFont val="Tahoma"/>
            <family val="0"/>
          </rPr>
          <t>kjaiswal:</t>
        </r>
        <r>
          <rPr>
            <sz val="10"/>
            <rFont val="Tahoma"/>
            <family val="2"/>
          </rPr>
          <t xml:space="preserve">
Load bearing wall in case of masonry bldgs
OR RC frame (designed or not designed for EQ loading)</t>
        </r>
      </text>
    </comment>
    <comment ref="E3" authorId="0">
      <text>
        <r>
          <rPr>
            <b/>
            <sz val="10"/>
            <rFont val="Tahoma"/>
            <family val="0"/>
          </rPr>
          <t>kjaiswal:</t>
        </r>
        <r>
          <rPr>
            <sz val="10"/>
            <rFont val="Tahoma"/>
            <family val="2"/>
          </rPr>
          <t xml:space="preserve">
HAZUS Capacity Spectrum Method,
SPO2IDA method (Vamvastikos and Cornell), RiskUE approach, DBELA approach or Others</t>
        </r>
      </text>
    </comment>
  </commentList>
</comments>
</file>

<file path=xl/sharedStrings.xml><?xml version="1.0" encoding="utf-8"?>
<sst xmlns="http://schemas.openxmlformats.org/spreadsheetml/2006/main" count="200" uniqueCount="103">
  <si>
    <t>STRUCTURAL IDENTIFICATION</t>
  </si>
  <si>
    <t>APPROACH IDENTIFICATION</t>
  </si>
  <si>
    <t>REFERENCE</t>
  </si>
  <si>
    <t>Source</t>
  </si>
  <si>
    <t>Half</t>
  </si>
  <si>
    <t>No.</t>
  </si>
  <si>
    <t>Location</t>
  </si>
  <si>
    <t>Wall</t>
  </si>
  <si>
    <t>X</t>
  </si>
  <si>
    <t>Test</t>
  </si>
  <si>
    <t>Method</t>
  </si>
  <si>
    <t>Wall or</t>
  </si>
  <si>
    <t>Scale?</t>
  </si>
  <si>
    <t>Specimen</t>
  </si>
  <si>
    <t>Geometry?</t>
  </si>
  <si>
    <t>System?</t>
  </si>
  <si>
    <t>Geographic</t>
  </si>
  <si>
    <t>Brick</t>
  </si>
  <si>
    <t>Material</t>
  </si>
  <si>
    <t>tical?</t>
  </si>
  <si>
    <t>Experi-</t>
  </si>
  <si>
    <t>mental?</t>
  </si>
  <si>
    <t>Analy-</t>
  </si>
  <si>
    <t>Code or</t>
  </si>
  <si>
    <t>Mortar Ratio</t>
  </si>
  <si>
    <t>Shear</t>
  </si>
  <si>
    <t>Strength</t>
  </si>
  <si>
    <t>Reduction Factor</t>
  </si>
  <si>
    <t>Failure</t>
  </si>
  <si>
    <t>Mode</t>
  </si>
  <si>
    <t>Ductility</t>
  </si>
  <si>
    <t>Factor</t>
  </si>
  <si>
    <t>Cement:Lime:Sand</t>
  </si>
  <si>
    <t>Actual Construction?</t>
  </si>
  <si>
    <t>Aspect Ratio</t>
  </si>
  <si>
    <t>Clay</t>
  </si>
  <si>
    <t>Axial Stress</t>
  </si>
  <si>
    <t>Applied?</t>
  </si>
  <si>
    <r>
      <t>b</t>
    </r>
    <r>
      <rPr>
        <vertAlign val="subscript"/>
        <sz val="10"/>
        <rFont val="Arial"/>
        <family val="2"/>
      </rPr>
      <t xml:space="preserve">T,ds </t>
    </r>
    <r>
      <rPr>
        <sz val="10"/>
        <rFont val="Arial"/>
        <family val="2"/>
      </rPr>
      <t>*</t>
    </r>
  </si>
  <si>
    <t xml:space="preserve">Wall </t>
  </si>
  <si>
    <t>Length</t>
  </si>
  <si>
    <t>Single wall, In-plane</t>
  </si>
  <si>
    <t>PS, cyclic</t>
  </si>
  <si>
    <t>Chile</t>
  </si>
  <si>
    <t>REMARKS</t>
  </si>
  <si>
    <t>Std Dev</t>
  </si>
  <si>
    <t>DRIFT</t>
  </si>
  <si>
    <t>Remark</t>
  </si>
  <si>
    <t>MAXIMUM</t>
  </si>
  <si>
    <t>Reported Force or Stress</t>
  </si>
  <si>
    <t>Reported Force</t>
  </si>
  <si>
    <t>AREA</t>
  </si>
  <si>
    <t>YIELD/CRACKING</t>
  </si>
  <si>
    <t>NUMBER</t>
  </si>
  <si>
    <t>Drift</t>
  </si>
  <si>
    <t>Height</t>
  </si>
  <si>
    <r>
      <t>a</t>
    </r>
    <r>
      <rPr>
        <vertAlign val="subscript"/>
        <sz val="10"/>
        <rFont val="Arial"/>
        <family val="2"/>
      </rPr>
      <t>2</t>
    </r>
  </si>
  <si>
    <t>Force</t>
  </si>
  <si>
    <t>Displ</t>
  </si>
  <si>
    <t>Bldg Mass</t>
  </si>
  <si>
    <t>Keff</t>
  </si>
  <si>
    <r>
      <t>S</t>
    </r>
    <r>
      <rPr>
        <b/>
        <vertAlign val="subscript"/>
        <sz val="10"/>
        <rFont val="Arial"/>
        <family val="2"/>
      </rPr>
      <t>d</t>
    </r>
  </si>
  <si>
    <t>kN/m</t>
  </si>
  <si>
    <t>Meff</t>
  </si>
  <si>
    <t>Sa</t>
  </si>
  <si>
    <t>(kg)</t>
  </si>
  <si>
    <t>(g)</t>
  </si>
  <si>
    <t>Eff. Mass</t>
  </si>
  <si>
    <t>Coeff. (k3)</t>
  </si>
  <si>
    <t>(a.k.a. k1)</t>
  </si>
  <si>
    <r>
      <t xml:space="preserve">(taken at </t>
    </r>
    <r>
      <rPr>
        <sz val="10"/>
        <rFont val="Symbol"/>
        <family val="1"/>
      </rPr>
      <t>D</t>
    </r>
    <r>
      <rPr>
        <sz val="10"/>
        <rFont val="Arial"/>
        <family val="2"/>
      </rPr>
      <t>)</t>
    </r>
  </si>
  <si>
    <t>POINT B - YIELD</t>
  </si>
  <si>
    <t>POINT C - MAXIMUM STRENGTH</t>
  </si>
  <si>
    <t>POINT D - ULTIMATE</t>
  </si>
  <si>
    <t>Point</t>
  </si>
  <si>
    <t>A</t>
  </si>
  <si>
    <t>B</t>
  </si>
  <si>
    <t>C</t>
  </si>
  <si>
    <t>D</t>
  </si>
  <si>
    <t>E</t>
  </si>
  <si>
    <t>Y (Sa)</t>
  </si>
  <si>
    <t>X (Sd)</t>
  </si>
  <si>
    <t>ADDITIONAL POINT/TEST END</t>
  </si>
  <si>
    <t>ULTIMATE (usually defined by % peak)</t>
  </si>
  <si>
    <t>FORCE (kN)</t>
  </si>
  <si>
    <t>kN</t>
  </si>
  <si>
    <t>meters</t>
  </si>
  <si>
    <t>POINT E - Test End</t>
  </si>
  <si>
    <t>Kato, H., Goto, T., and Mizuno, H.</t>
  </si>
  <si>
    <t>1992 10th World Conference on Earthquake Engineering, pp 3539-3544</t>
  </si>
  <si>
    <t>Cyclic Loading Tests of Confined Masonry Wall Elements for Structural Design Development of Apartment Houses in the Third World</t>
  </si>
  <si>
    <t>3-4 stories</t>
  </si>
  <si>
    <t>Specimen A: 3.8% longit. &amp; 1.3% transv reinf ratio</t>
  </si>
  <si>
    <t>Specimen B: 3.8% longit., 0.3% transv.</t>
  </si>
  <si>
    <t>Specimen C: 0.99% longit., 1.3% transv.</t>
  </si>
  <si>
    <t>Specimen D: 0.99% longit., 0.3% transv.</t>
  </si>
  <si>
    <t>3-4 stories (</t>
  </si>
  <si>
    <t>1.27 m</t>
  </si>
  <si>
    <t>Referece 15 (Kato, et al 1992)</t>
  </si>
  <si>
    <t>Specimen A</t>
  </si>
  <si>
    <t>Specimen B</t>
  </si>
  <si>
    <t>Specimen C</t>
  </si>
  <si>
    <t>Specimen D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</si>
</sst>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"/>
    <numFmt numFmtId="169" formatCode="0.00000"/>
    <numFmt numFmtId="170" formatCode="0.000"/>
    <numFmt numFmtId="171" formatCode="0.0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General"/>
  </numFmts>
  <fonts count="16">
    <font>
      <sz val="10"/>
      <name val="Arial"/>
      <family val="2"/>
    </font>
    <font>
      <b/>
      <sz val="10"/>
      <name val="Tahoma"/>
      <family val="0"/>
    </font>
    <font>
      <sz val="10"/>
      <name val="Tahoma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24"/>
      <color indexed="8"/>
      <name val="Book Antiqua"/>
      <family val="0"/>
    </font>
    <font>
      <sz val="30"/>
      <color indexed="8"/>
      <name val="Book Antiqua"/>
      <family val="0"/>
    </font>
    <font>
      <sz val="9.2"/>
      <color indexed="8"/>
      <name val="Book Antiqu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Border="1" applyAlignment="1">
      <alignment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5" borderId="0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6" borderId="0" xfId="0" applyFill="1" applyAlignment="1">
      <alignment/>
    </xf>
    <xf numFmtId="0" fontId="0" fillId="0" borderId="0" xfId="0" applyFill="1" applyAlignment="1">
      <alignment vertical="center" wrapText="1"/>
    </xf>
    <xf numFmtId="0" fontId="0" fillId="7" borderId="1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0" fontId="0" fillId="4" borderId="3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6" borderId="0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168" fontId="0" fillId="6" borderId="0" xfId="0" applyNumberFormat="1" applyFill="1" applyBorder="1" applyAlignment="1">
      <alignment/>
    </xf>
    <xf numFmtId="1" fontId="0" fillId="0" borderId="0" xfId="0" applyNumberFormat="1" applyAlignment="1">
      <alignment/>
    </xf>
    <xf numFmtId="0" fontId="0" fillId="4" borderId="1" xfId="0" applyFill="1" applyBorder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1" fontId="0" fillId="0" borderId="5" xfId="0" applyNumberFormat="1" applyBorder="1" applyAlignment="1">
      <alignment/>
    </xf>
    <xf numFmtId="1" fontId="0" fillId="0" borderId="2" xfId="0" applyNumberFormat="1" applyBorder="1" applyAlignment="1">
      <alignment/>
    </xf>
    <xf numFmtId="2" fontId="0" fillId="6" borderId="2" xfId="0" applyNumberFormat="1" applyFill="1" applyBorder="1" applyAlignment="1">
      <alignment/>
    </xf>
    <xf numFmtId="2" fontId="10" fillId="6" borderId="2" xfId="0" applyNumberFormat="1" applyFont="1" applyFill="1" applyBorder="1" applyAlignment="1">
      <alignment horizontal="center"/>
    </xf>
    <xf numFmtId="2" fontId="10" fillId="6" borderId="7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/>
    </xf>
    <xf numFmtId="1" fontId="0" fillId="0" borderId="2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0" fillId="0" borderId="0" xfId="0" applyNumberFormat="1" applyBorder="1" applyAlignment="1">
      <alignment/>
    </xf>
    <xf numFmtId="169" fontId="0" fillId="0" borderId="0" xfId="0" applyNumberFormat="1" applyFont="1" applyBorder="1" applyAlignment="1">
      <alignment horizontal="center"/>
    </xf>
    <xf numFmtId="1" fontId="0" fillId="0" borderId="5" xfId="0" applyNumberFormat="1" applyBorder="1" applyAlignment="1">
      <alignment horizontal="right"/>
    </xf>
    <xf numFmtId="1" fontId="0" fillId="0" borderId="5" xfId="0" applyNumberFormat="1" applyBorder="1" applyAlignment="1">
      <alignment horizontal="center"/>
    </xf>
    <xf numFmtId="2" fontId="0" fillId="6" borderId="0" xfId="0" applyNumberFormat="1" applyFill="1" applyAlignment="1">
      <alignment/>
    </xf>
    <xf numFmtId="0" fontId="0" fillId="4" borderId="7" xfId="0" applyFill="1" applyBorder="1" applyAlignment="1">
      <alignment/>
    </xf>
    <xf numFmtId="0" fontId="0" fillId="4" borderId="7" xfId="0" applyFill="1" applyBorder="1" applyAlignment="1">
      <alignment horizontal="center"/>
    </xf>
    <xf numFmtId="0" fontId="0" fillId="0" borderId="2" xfId="0" applyFill="1" applyBorder="1" applyAlignment="1">
      <alignment/>
    </xf>
    <xf numFmtId="2" fontId="0" fillId="0" borderId="0" xfId="0" applyNumberFormat="1" applyAlignment="1">
      <alignment/>
    </xf>
    <xf numFmtId="0" fontId="0" fillId="0" borderId="4" xfId="0" applyFill="1" applyBorder="1" applyAlignment="1">
      <alignment/>
    </xf>
    <xf numFmtId="171" fontId="0" fillId="0" borderId="0" xfId="0" applyNumberFormat="1" applyFill="1" applyAlignment="1">
      <alignment/>
    </xf>
    <xf numFmtId="0" fontId="4" fillId="0" borderId="0" xfId="0" applyFont="1" applyAlignment="1">
      <alignment vertical="center" wrapText="1"/>
    </xf>
    <xf numFmtId="0" fontId="8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1625"/>
          <c:w val="0.89375"/>
          <c:h val="0.82575"/>
        </c:manualLayout>
      </c:layout>
      <c:scatterChart>
        <c:scatterStyle val="lineMarker"/>
        <c:varyColors val="0"/>
        <c:ser>
          <c:idx val="0"/>
          <c:order val="0"/>
          <c:tx>
            <c:v>Specimen A: high longit &amp; transv reinf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'Summary Spectral Coord.'!$B$6:$B$9</c:f>
              <c:numCache>
                <c:ptCount val="4"/>
                <c:pt idx="0">
                  <c:v>0</c:v>
                </c:pt>
                <c:pt idx="1">
                  <c:v>0.052362099999999995</c:v>
                </c:pt>
                <c:pt idx="2">
                  <c:v>0.1570863</c:v>
                </c:pt>
                <c:pt idx="3">
                  <c:v>1.047242</c:v>
                </c:pt>
              </c:numCache>
            </c:numRef>
          </c:xVal>
          <c:yVal>
            <c:numRef>
              <c:f>'Summary Spectral Coord.'!$C$6:$C$9</c:f>
              <c:numCache>
                <c:ptCount val="4"/>
                <c:pt idx="0">
                  <c:v>0</c:v>
                </c:pt>
                <c:pt idx="1">
                  <c:v>0.1332507178882426</c:v>
                </c:pt>
                <c:pt idx="2">
                  <c:v>0.1802803830252694</c:v>
                </c:pt>
                <c:pt idx="3">
                  <c:v>0.07838277522837801</c:v>
                </c:pt>
              </c:numCache>
            </c:numRef>
          </c:yVal>
          <c:smooth val="0"/>
        </c:ser>
        <c:ser>
          <c:idx val="1"/>
          <c:order val="1"/>
          <c:tx>
            <c:v>Specimen B: high longit, low transv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'Summary Spectral Coord.'!$F$6:$F$10</c:f>
              <c:numCache>
                <c:ptCount val="5"/>
                <c:pt idx="0">
                  <c:v>0</c:v>
                </c:pt>
                <c:pt idx="1">
                  <c:v>0.10472419999999999</c:v>
                </c:pt>
                <c:pt idx="2">
                  <c:v>0.13090525</c:v>
                </c:pt>
                <c:pt idx="3">
                  <c:v>0.9948798999999999</c:v>
                </c:pt>
              </c:numCache>
            </c:numRef>
          </c:xVal>
          <c:yVal>
            <c:numRef>
              <c:f>'Summary Spectral Coord.'!$G$6:$G$10</c:f>
              <c:numCache>
                <c:ptCount val="5"/>
                <c:pt idx="0">
                  <c:v>0</c:v>
                </c:pt>
                <c:pt idx="1">
                  <c:v>0.14108899541108044</c:v>
                </c:pt>
                <c:pt idx="2">
                  <c:v>0.18419952178668833</c:v>
                </c:pt>
                <c:pt idx="3">
                  <c:v>0.09405933027405362</c:v>
                </c:pt>
              </c:numCache>
            </c:numRef>
          </c:yVal>
          <c:smooth val="0"/>
        </c:ser>
        <c:ser>
          <c:idx val="2"/>
          <c:order val="2"/>
          <c:tx>
            <c:v>Specimen C: low longit, high transv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'Summary Spectral Coord.'!$J$6:$J$10</c:f>
              <c:numCache>
                <c:ptCount val="5"/>
                <c:pt idx="0">
                  <c:v>0</c:v>
                </c:pt>
                <c:pt idx="1">
                  <c:v>0.10472419999999999</c:v>
                </c:pt>
                <c:pt idx="2">
                  <c:v>0.18326735</c:v>
                </c:pt>
                <c:pt idx="3">
                  <c:v>1.047242</c:v>
                </c:pt>
              </c:numCache>
            </c:numRef>
          </c:xVal>
          <c:yVal>
            <c:numRef>
              <c:f>'Summary Spectral Coord.'!$K$6:$K$10</c:f>
              <c:numCache>
                <c:ptCount val="5"/>
                <c:pt idx="0">
                  <c:v>0</c:v>
                </c:pt>
                <c:pt idx="1">
                  <c:v>0.11757416284256703</c:v>
                </c:pt>
                <c:pt idx="2">
                  <c:v>0.1308992346313913</c:v>
                </c:pt>
                <c:pt idx="3">
                  <c:v>0.06270622018270242</c:v>
                </c:pt>
              </c:numCache>
            </c:numRef>
          </c:yVal>
          <c:smooth val="0"/>
        </c:ser>
        <c:ser>
          <c:idx val="3"/>
          <c:order val="3"/>
          <c:tx>
            <c:v>Specimen D: low longit &amp; transv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'Summary Spectral Coord.'!$B$16:$B$19</c:f>
              <c:numCache>
                <c:ptCount val="4"/>
                <c:pt idx="0">
                  <c:v>0</c:v>
                </c:pt>
                <c:pt idx="1">
                  <c:v>0.052362099999999995</c:v>
                </c:pt>
                <c:pt idx="2">
                  <c:v>0.07854315</c:v>
                </c:pt>
                <c:pt idx="3">
                  <c:v>1.047242</c:v>
                </c:pt>
              </c:numCache>
            </c:numRef>
          </c:xVal>
          <c:yVal>
            <c:numRef>
              <c:f>'Summary Spectral Coord.'!$C$16:$C$19</c:f>
              <c:numCache>
                <c:ptCount val="4"/>
                <c:pt idx="0">
                  <c:v>0</c:v>
                </c:pt>
                <c:pt idx="1">
                  <c:v>0.10581674655831032</c:v>
                </c:pt>
                <c:pt idx="2">
                  <c:v>0.11522267958571569</c:v>
                </c:pt>
                <c:pt idx="3">
                  <c:v>0.07054449770554021</c:v>
                </c:pt>
              </c:numCache>
            </c:numRef>
          </c:yVal>
          <c:smooth val="0"/>
        </c:ser>
        <c:axId val="39607842"/>
        <c:axId val="20926259"/>
      </c:scatterChart>
      <c:valAx>
        <c:axId val="39607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0" b="0" i="0" u="none" baseline="0"/>
                  <a:t>Spectral displ., Sd, inches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crossAx val="20926259"/>
        <c:crosses val="autoZero"/>
        <c:crossBetween val="midCat"/>
        <c:dispUnits/>
      </c:valAx>
      <c:valAx>
        <c:axId val="20926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0" b="0" i="0" u="none" baseline="0"/>
                  <a:t>Spectral accel., g</a:t>
                </a:r>
              </a:p>
            </c:rich>
          </c:tx>
          <c:layout>
            <c:manualLayout>
              <c:xMode val="factor"/>
              <c:yMode val="factor"/>
              <c:x val="0.0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crossAx val="39607842"/>
        <c:crosses val="autoZero"/>
        <c:crossBetween val="midCat"/>
        <c:dispUnits/>
        <c:majorUnit val="0.0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325"/>
          <c:y val="0.06375"/>
          <c:w val="0.30675"/>
          <c:h val="0.2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13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4105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M7"/>
  <sheetViews>
    <sheetView tabSelected="1" workbookViewId="0" topLeftCell="A1">
      <pane ySplit="3" topLeftCell="BM4" activePane="bottomLeft" state="frozen"/>
      <selection pane="topLeft" activeCell="A1" sqref="A1"/>
      <selection pane="bottomLeft" activeCell="H24" sqref="H24"/>
    </sheetView>
  </sheetViews>
  <sheetFormatPr defaultColWidth="8.8515625" defaultRowHeight="12.75"/>
  <cols>
    <col min="1" max="1" width="42.00390625" style="5" customWidth="1"/>
    <col min="2" max="2" width="10.421875" style="0" customWidth="1"/>
    <col min="3" max="4" width="7.421875" style="5" customWidth="1"/>
    <col min="5" max="5" width="10.421875" style="5" customWidth="1"/>
    <col min="6" max="6" width="8.28125" style="0" customWidth="1"/>
    <col min="7" max="7" width="21.8515625" style="0" customWidth="1"/>
    <col min="8" max="8" width="6.7109375" style="0" bestFit="1" customWidth="1"/>
    <col min="9" max="9" width="24.421875" style="0" hidden="1" customWidth="1"/>
    <col min="10" max="10" width="28.28125" style="0" customWidth="1"/>
    <col min="11" max="11" width="33.00390625" style="0" customWidth="1"/>
    <col min="12" max="12" width="19.8515625" style="0" customWidth="1"/>
    <col min="13" max="13" width="21.421875" style="0" bestFit="1" customWidth="1"/>
    <col min="14" max="14" width="17.00390625" style="0" hidden="1" customWidth="1"/>
    <col min="15" max="15" width="21.421875" style="0" bestFit="1" customWidth="1"/>
    <col min="16" max="16" width="10.28125" style="0" customWidth="1"/>
    <col min="17" max="17" width="18.8515625" style="0" bestFit="1" customWidth="1"/>
    <col min="18" max="18" width="23.7109375" style="25" bestFit="1" customWidth="1"/>
    <col min="19" max="19" width="21.8515625" style="22" bestFit="1" customWidth="1"/>
    <col min="20" max="20" width="8.00390625" style="0" bestFit="1" customWidth="1"/>
    <col min="21" max="21" width="27.421875" style="26" bestFit="1" customWidth="1"/>
    <col min="22" max="22" width="10.140625" style="26" bestFit="1" customWidth="1"/>
    <col min="23" max="23" width="14.140625" style="23" bestFit="1" customWidth="1"/>
    <col min="24" max="24" width="13.140625" style="22" bestFit="1" customWidth="1"/>
    <col min="25" max="25" width="8.00390625" style="22" bestFit="1" customWidth="1"/>
    <col min="26" max="26" width="17.7109375" style="0" bestFit="1" customWidth="1"/>
    <col min="27" max="27" width="11.421875" style="23" bestFit="1" customWidth="1"/>
    <col min="28" max="28" width="16.00390625" style="26" bestFit="1" customWidth="1"/>
    <col min="29" max="29" width="8.00390625" style="26" bestFit="1" customWidth="1"/>
    <col min="30" max="30" width="18.421875" style="0" bestFit="1" customWidth="1"/>
    <col min="31" max="31" width="18.421875" style="0" customWidth="1"/>
    <col min="32" max="32" width="11.421875" style="23" bestFit="1" customWidth="1"/>
    <col min="33" max="33" width="8.8515625" style="0" customWidth="1"/>
    <col min="34" max="34" width="13.8515625" style="0" bestFit="1" customWidth="1"/>
    <col min="35" max="35" width="11.421875" style="23" bestFit="1" customWidth="1"/>
    <col min="36" max="36" width="7.8515625" style="0" customWidth="1"/>
    <col min="37" max="37" width="7.7109375" style="0" customWidth="1"/>
    <col min="38" max="38" width="15.28125" style="0" customWidth="1"/>
    <col min="39" max="39" width="19.7109375" style="0" customWidth="1"/>
  </cols>
  <sheetData>
    <row r="1" spans="1:39" ht="13.5" thickBot="1">
      <c r="A1" s="20" t="s">
        <v>2</v>
      </c>
      <c r="B1" s="3"/>
      <c r="C1" s="74" t="s">
        <v>1</v>
      </c>
      <c r="D1" s="74"/>
      <c r="E1" s="74"/>
      <c r="F1" s="74"/>
      <c r="G1" s="74"/>
      <c r="H1" s="74"/>
      <c r="I1" s="74"/>
      <c r="J1" s="76" t="s">
        <v>44</v>
      </c>
      <c r="K1" s="76"/>
      <c r="L1" s="76"/>
      <c r="M1" s="75" t="s">
        <v>0</v>
      </c>
      <c r="N1" s="75"/>
      <c r="O1" s="75"/>
      <c r="P1" s="75"/>
      <c r="Q1" s="75"/>
      <c r="R1" s="77" t="s">
        <v>52</v>
      </c>
      <c r="S1" s="77"/>
      <c r="T1" s="77"/>
      <c r="U1" s="77"/>
      <c r="V1" s="77"/>
      <c r="W1" s="78"/>
      <c r="X1" s="81" t="s">
        <v>48</v>
      </c>
      <c r="Y1" s="77"/>
      <c r="Z1" s="77"/>
      <c r="AA1" s="78"/>
      <c r="AB1" s="77" t="s">
        <v>83</v>
      </c>
      <c r="AC1" s="77"/>
      <c r="AD1" s="77"/>
      <c r="AE1" s="77"/>
      <c r="AF1" s="78"/>
      <c r="AG1" s="77" t="s">
        <v>82</v>
      </c>
      <c r="AH1" s="77"/>
      <c r="AI1" s="78"/>
      <c r="AJ1" s="72"/>
      <c r="AK1" s="73"/>
      <c r="AL1" s="73"/>
      <c r="AM1" s="73"/>
    </row>
    <row r="2" spans="1:39" ht="16.5" thickBot="1">
      <c r="A2" s="21" t="s">
        <v>3</v>
      </c>
      <c r="B2" s="5" t="s">
        <v>16</v>
      </c>
      <c r="C2" s="9" t="s">
        <v>22</v>
      </c>
      <c r="D2" s="9" t="s">
        <v>20</v>
      </c>
      <c r="E2" s="2" t="s">
        <v>9</v>
      </c>
      <c r="F2" s="2" t="s">
        <v>11</v>
      </c>
      <c r="G2" s="2" t="s">
        <v>13</v>
      </c>
      <c r="H2" s="2"/>
      <c r="I2" s="2" t="s">
        <v>23</v>
      </c>
      <c r="J2" s="14"/>
      <c r="K2" s="10"/>
      <c r="L2" s="10"/>
      <c r="M2" s="1" t="s">
        <v>17</v>
      </c>
      <c r="N2" s="1" t="s">
        <v>24</v>
      </c>
      <c r="O2" s="1" t="s">
        <v>36</v>
      </c>
      <c r="P2" s="1" t="s">
        <v>39</v>
      </c>
      <c r="Q2" s="1" t="s">
        <v>7</v>
      </c>
      <c r="R2" s="79"/>
      <c r="S2" s="79"/>
      <c r="T2" s="79"/>
      <c r="U2" s="79"/>
      <c r="V2" s="79"/>
      <c r="W2" s="80"/>
      <c r="X2" s="82"/>
      <c r="Y2" s="79"/>
      <c r="Z2" s="79"/>
      <c r="AA2" s="80"/>
      <c r="AB2" s="79"/>
      <c r="AC2" s="79"/>
      <c r="AD2" s="79"/>
      <c r="AE2" s="79"/>
      <c r="AF2" s="80"/>
      <c r="AG2" s="79"/>
      <c r="AH2" s="79"/>
      <c r="AI2" s="80"/>
      <c r="AJ2" s="70" t="s">
        <v>38</v>
      </c>
      <c r="AK2" s="71" t="s">
        <v>30</v>
      </c>
      <c r="AL2" s="71" t="s">
        <v>26</v>
      </c>
      <c r="AM2" s="71" t="s">
        <v>28</v>
      </c>
    </row>
    <row r="3" spans="1:39" s="3" customFormat="1" ht="13.5" thickBot="1">
      <c r="A3" s="20" t="s">
        <v>5</v>
      </c>
      <c r="B3" s="6" t="s">
        <v>6</v>
      </c>
      <c r="C3" s="4" t="s">
        <v>19</v>
      </c>
      <c r="D3" s="4" t="s">
        <v>21</v>
      </c>
      <c r="E3" s="4" t="s">
        <v>10</v>
      </c>
      <c r="F3" s="4" t="s">
        <v>15</v>
      </c>
      <c r="G3" s="4" t="s">
        <v>14</v>
      </c>
      <c r="H3" s="4" t="s">
        <v>12</v>
      </c>
      <c r="I3" s="4" t="s">
        <v>33</v>
      </c>
      <c r="J3" s="15"/>
      <c r="K3" s="11"/>
      <c r="L3" s="11"/>
      <c r="M3" s="7" t="s">
        <v>18</v>
      </c>
      <c r="N3" s="7" t="s">
        <v>32</v>
      </c>
      <c r="O3" s="7" t="s">
        <v>37</v>
      </c>
      <c r="P3" s="7" t="s">
        <v>40</v>
      </c>
      <c r="Q3" s="7" t="s">
        <v>34</v>
      </c>
      <c r="R3" s="24" t="s">
        <v>46</v>
      </c>
      <c r="S3" s="8" t="s">
        <v>47</v>
      </c>
      <c r="T3" s="8" t="s">
        <v>45</v>
      </c>
      <c r="U3" s="8" t="s">
        <v>49</v>
      </c>
      <c r="V3" s="8" t="s">
        <v>51</v>
      </c>
      <c r="W3" s="64" t="s">
        <v>84</v>
      </c>
      <c r="X3" s="8" t="s">
        <v>46</v>
      </c>
      <c r="Y3" s="8" t="s">
        <v>45</v>
      </c>
      <c r="Z3" s="8" t="s">
        <v>50</v>
      </c>
      <c r="AA3" s="63" t="s">
        <v>84</v>
      </c>
      <c r="AB3" s="8" t="s">
        <v>46</v>
      </c>
      <c r="AC3" s="8" t="s">
        <v>45</v>
      </c>
      <c r="AD3" s="8" t="s">
        <v>50</v>
      </c>
      <c r="AE3" s="8"/>
      <c r="AF3" s="63" t="s">
        <v>84</v>
      </c>
      <c r="AG3" s="41" t="s">
        <v>46</v>
      </c>
      <c r="AH3" s="41" t="s">
        <v>50</v>
      </c>
      <c r="AI3" s="63" t="s">
        <v>84</v>
      </c>
      <c r="AJ3" s="8"/>
      <c r="AK3" s="8" t="s">
        <v>31</v>
      </c>
      <c r="AL3" s="8" t="s">
        <v>27</v>
      </c>
      <c r="AM3" s="8" t="s">
        <v>29</v>
      </c>
    </row>
    <row r="4" spans="1:39" s="12" customFormat="1" ht="12.75">
      <c r="A4" t="s">
        <v>88</v>
      </c>
      <c r="B4" s="12" t="s">
        <v>43</v>
      </c>
      <c r="C4" s="13"/>
      <c r="D4" s="13" t="s">
        <v>8</v>
      </c>
      <c r="E4" s="13" t="s">
        <v>42</v>
      </c>
      <c r="F4" s="13" t="s">
        <v>7</v>
      </c>
      <c r="G4" s="13" t="s">
        <v>41</v>
      </c>
      <c r="H4" s="13" t="s">
        <v>4</v>
      </c>
      <c r="J4" s="12" t="s">
        <v>92</v>
      </c>
      <c r="M4" s="12" t="s">
        <v>35</v>
      </c>
      <c r="O4" s="12" t="s">
        <v>96</v>
      </c>
      <c r="P4" s="12" t="s">
        <v>97</v>
      </c>
      <c r="Q4" s="68">
        <v>1</v>
      </c>
      <c r="R4" s="67">
        <v>0.001</v>
      </c>
      <c r="S4" s="16"/>
      <c r="U4" s="17"/>
      <c r="V4" s="17"/>
      <c r="W4" s="65">
        <v>170</v>
      </c>
      <c r="X4" s="16">
        <v>0.003</v>
      </c>
      <c r="Y4" s="16"/>
      <c r="AA4" s="65">
        <v>230</v>
      </c>
      <c r="AB4" s="17">
        <v>0.02</v>
      </c>
      <c r="AC4" s="17"/>
      <c r="AF4" s="65">
        <v>100</v>
      </c>
      <c r="AI4" s="65"/>
      <c r="AM4" s="12" t="s">
        <v>25</v>
      </c>
    </row>
    <row r="5" spans="1:39" s="12" customFormat="1" ht="25.5">
      <c r="A5" s="19" t="s">
        <v>89</v>
      </c>
      <c r="B5" s="12" t="s">
        <v>43</v>
      </c>
      <c r="C5" s="13"/>
      <c r="D5" s="13" t="s">
        <v>8</v>
      </c>
      <c r="E5" s="13" t="s">
        <v>42</v>
      </c>
      <c r="F5" s="13" t="s">
        <v>7</v>
      </c>
      <c r="G5" s="13" t="s">
        <v>41</v>
      </c>
      <c r="H5" s="13" t="s">
        <v>4</v>
      </c>
      <c r="J5" s="12" t="s">
        <v>93</v>
      </c>
      <c r="M5" s="12" t="s">
        <v>35</v>
      </c>
      <c r="O5" s="12" t="s">
        <v>91</v>
      </c>
      <c r="P5" s="12">
        <v>1.27</v>
      </c>
      <c r="Q5" s="68">
        <v>1</v>
      </c>
      <c r="R5" s="67">
        <v>0.002</v>
      </c>
      <c r="S5" s="16"/>
      <c r="U5" s="17"/>
      <c r="V5" s="17"/>
      <c r="W5" s="65">
        <v>180</v>
      </c>
      <c r="X5" s="16">
        <v>0.0025</v>
      </c>
      <c r="Y5" s="16"/>
      <c r="AA5" s="65">
        <v>235</v>
      </c>
      <c r="AB5" s="17">
        <v>0.019</v>
      </c>
      <c r="AC5" s="17"/>
      <c r="AF5" s="65">
        <v>120</v>
      </c>
      <c r="AI5" s="65"/>
      <c r="AM5" s="12" t="s">
        <v>25</v>
      </c>
    </row>
    <row r="6" spans="1:39" s="12" customFormat="1" ht="51">
      <c r="A6" s="69" t="s">
        <v>90</v>
      </c>
      <c r="B6" s="12" t="s">
        <v>43</v>
      </c>
      <c r="C6" s="13"/>
      <c r="D6" s="13" t="s">
        <v>8</v>
      </c>
      <c r="E6" s="13" t="s">
        <v>42</v>
      </c>
      <c r="F6" s="13" t="s">
        <v>7</v>
      </c>
      <c r="G6" s="13" t="s">
        <v>41</v>
      </c>
      <c r="H6" s="13" t="s">
        <v>4</v>
      </c>
      <c r="J6" s="12" t="s">
        <v>94</v>
      </c>
      <c r="M6" s="12" t="s">
        <v>35</v>
      </c>
      <c r="O6" s="12" t="s">
        <v>91</v>
      </c>
      <c r="P6" s="12">
        <v>1.27</v>
      </c>
      <c r="Q6" s="68">
        <v>1</v>
      </c>
      <c r="R6" s="67">
        <v>0.002</v>
      </c>
      <c r="S6" s="16"/>
      <c r="U6" s="17"/>
      <c r="V6" s="17"/>
      <c r="W6" s="65">
        <v>150</v>
      </c>
      <c r="X6" s="16">
        <v>0.0035</v>
      </c>
      <c r="Y6" s="16"/>
      <c r="AA6" s="65">
        <v>167</v>
      </c>
      <c r="AB6" s="17">
        <v>0.02</v>
      </c>
      <c r="AC6" s="17"/>
      <c r="AF6" s="65">
        <v>80</v>
      </c>
      <c r="AI6" s="65"/>
      <c r="AM6" s="12" t="s">
        <v>25</v>
      </c>
    </row>
    <row r="7" spans="2:39" s="12" customFormat="1" ht="12.75">
      <c r="B7" s="12" t="s">
        <v>43</v>
      </c>
      <c r="C7" s="13"/>
      <c r="D7" s="13" t="s">
        <v>8</v>
      </c>
      <c r="E7" s="13" t="s">
        <v>42</v>
      </c>
      <c r="F7" s="13" t="s">
        <v>7</v>
      </c>
      <c r="G7" s="13" t="s">
        <v>41</v>
      </c>
      <c r="H7" s="13" t="s">
        <v>4</v>
      </c>
      <c r="J7" s="12" t="s">
        <v>95</v>
      </c>
      <c r="M7" s="12" t="s">
        <v>35</v>
      </c>
      <c r="O7" s="12" t="s">
        <v>91</v>
      </c>
      <c r="P7" s="12">
        <v>1.27</v>
      </c>
      <c r="Q7" s="68">
        <v>1</v>
      </c>
      <c r="R7" s="67">
        <v>0.001</v>
      </c>
      <c r="S7" s="16"/>
      <c r="U7" s="17"/>
      <c r="V7" s="17"/>
      <c r="W7" s="65">
        <v>135</v>
      </c>
      <c r="X7" s="16">
        <v>0.0015</v>
      </c>
      <c r="Y7" s="16"/>
      <c r="AA7" s="65">
        <v>147</v>
      </c>
      <c r="AB7" s="17">
        <v>0.02</v>
      </c>
      <c r="AC7" s="17"/>
      <c r="AF7" s="65">
        <v>90</v>
      </c>
      <c r="AI7" s="65"/>
      <c r="AM7" s="12" t="s">
        <v>25</v>
      </c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9" ht="12.75"/>
    <row r="50" ht="12.75"/>
    <row r="51" ht="12.75"/>
    <row r="52" ht="12.75"/>
    <row r="53" ht="12.75"/>
  </sheetData>
  <mergeCells count="7">
    <mergeCell ref="C1:I1"/>
    <mergeCell ref="M1:Q1"/>
    <mergeCell ref="J1:L1"/>
    <mergeCell ref="AG1:AI2"/>
    <mergeCell ref="AB1:AF2"/>
    <mergeCell ref="X1:AA2"/>
    <mergeCell ref="R1:W2"/>
  </mergeCells>
  <printOptions/>
  <pageMargins left="0.75" right="0.75" top="1" bottom="1" header="0.5" footer="0.5"/>
  <pageSetup horizontalDpi="600" verticalDpi="6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D7"/>
  <sheetViews>
    <sheetView workbookViewId="0" topLeftCell="A1">
      <pane ySplit="3" topLeftCell="BM4" activePane="bottomLeft" state="frozen"/>
      <selection pane="topLeft" activeCell="A1" sqref="A1"/>
      <selection pane="bottomLeft" activeCell="F19" sqref="F19"/>
    </sheetView>
  </sheetViews>
  <sheetFormatPr defaultColWidth="8.8515625" defaultRowHeight="12.75"/>
  <cols>
    <col min="1" max="1" width="12.421875" style="5" hidden="1" customWidth="1"/>
    <col min="2" max="2" width="8.8515625" style="0" customWidth="1"/>
    <col min="3" max="3" width="10.421875" style="0" bestFit="1" customWidth="1"/>
    <col min="4" max="4" width="9.8515625" style="40" bestFit="1" customWidth="1"/>
    <col min="5" max="5" width="8.8515625" style="0" customWidth="1"/>
    <col min="6" max="6" width="10.00390625" style="46" bestFit="1" customWidth="1"/>
    <col min="7" max="7" width="9.140625" style="42" customWidth="1"/>
    <col min="8" max="8" width="8.8515625" style="0" customWidth="1"/>
    <col min="9" max="9" width="9.140625" style="27" customWidth="1"/>
    <col min="10" max="10" width="10.8515625" style="33" customWidth="1"/>
    <col min="11" max="11" width="10.00390625" style="40" customWidth="1"/>
    <col min="12" max="12" width="9.140625" style="47" customWidth="1"/>
    <col min="13" max="13" width="9.140625" style="58" customWidth="1"/>
    <col min="14" max="14" width="9.140625" style="44" customWidth="1"/>
    <col min="15" max="15" width="9.140625" style="18" customWidth="1"/>
    <col min="16" max="16" width="8.8515625" style="0" customWidth="1"/>
    <col min="17" max="17" width="10.00390625" style="40" customWidth="1"/>
    <col min="18" max="18" width="9.140625" style="47" customWidth="1"/>
    <col min="19" max="19" width="9.140625" style="42" customWidth="1"/>
    <col min="20" max="20" width="8.8515625" style="0" customWidth="1"/>
    <col min="21" max="21" width="9.140625" style="18" customWidth="1"/>
    <col min="22" max="22" width="9.140625" style="40" customWidth="1"/>
    <col min="23" max="23" width="10.00390625" style="40" customWidth="1"/>
    <col min="24" max="24" width="9.140625" style="47" customWidth="1"/>
    <col min="25" max="26" width="8.8515625" style="0" customWidth="1"/>
    <col min="27" max="27" width="9.140625" style="18" customWidth="1"/>
    <col min="28" max="29" width="9.140625" style="40" customWidth="1"/>
    <col min="30" max="30" width="9.140625" style="62" customWidth="1"/>
  </cols>
  <sheetData>
    <row r="1" spans="4:30" s="5" customFormat="1" ht="12">
      <c r="D1" s="53"/>
      <c r="E1" s="29"/>
      <c r="F1" s="50"/>
      <c r="G1" s="83" t="s">
        <v>71</v>
      </c>
      <c r="H1" s="84"/>
      <c r="I1" s="84"/>
      <c r="J1" s="84"/>
      <c r="K1" s="84"/>
      <c r="L1" s="85"/>
      <c r="M1" s="83" t="s">
        <v>72</v>
      </c>
      <c r="N1" s="84"/>
      <c r="O1" s="84"/>
      <c r="P1" s="84"/>
      <c r="Q1" s="84"/>
      <c r="R1" s="85"/>
      <c r="S1" s="83" t="s">
        <v>73</v>
      </c>
      <c r="T1" s="84"/>
      <c r="U1" s="84"/>
      <c r="V1" s="84"/>
      <c r="W1" s="84"/>
      <c r="X1" s="85"/>
      <c r="Y1" s="86" t="s">
        <v>87</v>
      </c>
      <c r="Z1" s="87"/>
      <c r="AA1" s="87"/>
      <c r="AB1" s="87"/>
      <c r="AC1" s="87"/>
      <c r="AD1" s="87"/>
    </row>
    <row r="2" spans="1:30" s="5" customFormat="1" ht="12">
      <c r="A2" s="13" t="s">
        <v>2</v>
      </c>
      <c r="B2" s="31" t="s">
        <v>56</v>
      </c>
      <c r="C2" s="30" t="s">
        <v>55</v>
      </c>
      <c r="D2" s="54" t="s">
        <v>59</v>
      </c>
      <c r="E2" s="5" t="s">
        <v>67</v>
      </c>
      <c r="F2" s="51" t="s">
        <v>63</v>
      </c>
      <c r="G2" s="56" t="s">
        <v>54</v>
      </c>
      <c r="H2" s="34" t="s">
        <v>58</v>
      </c>
      <c r="I2" s="37" t="s">
        <v>61</v>
      </c>
      <c r="J2" s="32" t="s">
        <v>57</v>
      </c>
      <c r="K2" s="54" t="s">
        <v>60</v>
      </c>
      <c r="L2" s="48" t="s">
        <v>64</v>
      </c>
      <c r="M2" s="56" t="s">
        <v>54</v>
      </c>
      <c r="N2" s="59" t="s">
        <v>58</v>
      </c>
      <c r="O2" s="37" t="s">
        <v>61</v>
      </c>
      <c r="P2" s="32" t="s">
        <v>57</v>
      </c>
      <c r="Q2" s="54" t="s">
        <v>60</v>
      </c>
      <c r="R2" s="48" t="s">
        <v>64</v>
      </c>
      <c r="S2" s="56" t="s">
        <v>54</v>
      </c>
      <c r="T2" s="34" t="s">
        <v>58</v>
      </c>
      <c r="U2" s="37" t="s">
        <v>61</v>
      </c>
      <c r="V2" s="61" t="s">
        <v>57</v>
      </c>
      <c r="W2" s="54" t="s">
        <v>60</v>
      </c>
      <c r="X2" s="48" t="s">
        <v>64</v>
      </c>
      <c r="Y2" s="30" t="s">
        <v>54</v>
      </c>
      <c r="Z2" s="34" t="s">
        <v>58</v>
      </c>
      <c r="AA2" s="37" t="s">
        <v>61</v>
      </c>
      <c r="AB2" s="61" t="s">
        <v>57</v>
      </c>
      <c r="AC2" s="54" t="s">
        <v>60</v>
      </c>
      <c r="AD2" s="48" t="s">
        <v>64</v>
      </c>
    </row>
    <row r="3" spans="1:30" s="6" customFormat="1" ht="12.75" thickBot="1">
      <c r="A3" s="28" t="s">
        <v>53</v>
      </c>
      <c r="B3" s="6" t="s">
        <v>69</v>
      </c>
      <c r="C3" s="6" t="s">
        <v>70</v>
      </c>
      <c r="D3" s="55" t="s">
        <v>65</v>
      </c>
      <c r="E3" s="6" t="s">
        <v>68</v>
      </c>
      <c r="F3" s="52" t="s">
        <v>65</v>
      </c>
      <c r="G3" s="57"/>
      <c r="H3" s="35" t="s">
        <v>86</v>
      </c>
      <c r="I3" s="38" t="s">
        <v>86</v>
      </c>
      <c r="J3" s="36" t="s">
        <v>85</v>
      </c>
      <c r="K3" s="55" t="s">
        <v>62</v>
      </c>
      <c r="L3" s="49" t="s">
        <v>66</v>
      </c>
      <c r="M3" s="57"/>
      <c r="N3" s="35" t="s">
        <v>86</v>
      </c>
      <c r="O3" s="38" t="s">
        <v>86</v>
      </c>
      <c r="P3" s="36" t="s">
        <v>85</v>
      </c>
      <c r="Q3" s="55" t="s">
        <v>62</v>
      </c>
      <c r="R3" s="49" t="s">
        <v>66</v>
      </c>
      <c r="S3" s="57"/>
      <c r="T3" s="35" t="s">
        <v>86</v>
      </c>
      <c r="U3" s="38" t="s">
        <v>86</v>
      </c>
      <c r="V3" s="36" t="s">
        <v>85</v>
      </c>
      <c r="W3" s="55" t="s">
        <v>62</v>
      </c>
      <c r="X3" s="49" t="s">
        <v>66</v>
      </c>
      <c r="Z3" s="35" t="s">
        <v>86</v>
      </c>
      <c r="AA3" s="38" t="s">
        <v>86</v>
      </c>
      <c r="AB3" s="36" t="s">
        <v>85</v>
      </c>
      <c r="AC3" s="55" t="s">
        <v>62</v>
      </c>
      <c r="AD3" s="49" t="s">
        <v>66</v>
      </c>
    </row>
    <row r="4" spans="1:24" ht="12">
      <c r="A4" s="5">
        <v>15</v>
      </c>
      <c r="B4">
        <v>1</v>
      </c>
      <c r="C4">
        <v>1.33</v>
      </c>
      <c r="D4" s="40">
        <v>153000</v>
      </c>
      <c r="E4">
        <v>0.85</v>
      </c>
      <c r="F4" s="46">
        <f>E4*D4</f>
        <v>130050</v>
      </c>
      <c r="G4" s="42">
        <f>'COMPILED DATA'!R4</f>
        <v>0.001</v>
      </c>
      <c r="H4" s="22">
        <f>G4*C4</f>
        <v>0.00133</v>
      </c>
      <c r="I4" s="39">
        <f>B4*H4</f>
        <v>0.00133</v>
      </c>
      <c r="J4" s="45">
        <f>'COMPILED DATA'!W4</f>
        <v>170</v>
      </c>
      <c r="K4" s="40">
        <f>J4/H4</f>
        <v>127819.54887218044</v>
      </c>
      <c r="L4" s="47">
        <f>(K4/F4)*I4*(1000/9.81)</f>
        <v>0.1332507178882426</v>
      </c>
      <c r="M4" s="42">
        <f>'COMPILED DATA'!X4</f>
        <v>0.003</v>
      </c>
      <c r="N4" s="43">
        <f>M4*$C4</f>
        <v>0.0039900000000000005</v>
      </c>
      <c r="O4" s="39">
        <f>$B4*N4</f>
        <v>0.0039900000000000005</v>
      </c>
      <c r="P4" s="45">
        <f>'COMPILED DATA'!AA4</f>
        <v>230</v>
      </c>
      <c r="Q4" s="40">
        <f>P4/N4</f>
        <v>57644.110275689214</v>
      </c>
      <c r="R4" s="47">
        <f>(Q4/$F4)*O4*(1000/9.81)</f>
        <v>0.1802803830252694</v>
      </c>
      <c r="S4" s="42">
        <f>'COMPILED DATA'!AB4</f>
        <v>0.02</v>
      </c>
      <c r="T4" s="43">
        <f>S4*$C4</f>
        <v>0.026600000000000002</v>
      </c>
      <c r="U4" s="39">
        <f>$B4*T4</f>
        <v>0.026600000000000002</v>
      </c>
      <c r="V4" s="60">
        <f>'COMPILED DATA'!AF4</f>
        <v>100</v>
      </c>
      <c r="W4" s="40">
        <f>V4/T4</f>
        <v>3759.398496240601</v>
      </c>
      <c r="X4" s="47">
        <f>(W4/$F4)*U4*(1000/9.81)</f>
        <v>0.07838277522837801</v>
      </c>
    </row>
    <row r="5" spans="1:24" ht="12">
      <c r="A5" s="5">
        <v>15</v>
      </c>
      <c r="B5">
        <v>1</v>
      </c>
      <c r="C5">
        <v>1.33</v>
      </c>
      <c r="D5" s="40">
        <v>153000</v>
      </c>
      <c r="E5">
        <v>0.85</v>
      </c>
      <c r="F5" s="46">
        <f>E5*D5</f>
        <v>130050</v>
      </c>
      <c r="G5" s="42">
        <f>'COMPILED DATA'!R5</f>
        <v>0.002</v>
      </c>
      <c r="H5" s="22">
        <f>G5*C5</f>
        <v>0.00266</v>
      </c>
      <c r="I5" s="39">
        <f>B5*H5</f>
        <v>0.00266</v>
      </c>
      <c r="J5" s="45">
        <f>'COMPILED DATA'!W5</f>
        <v>180</v>
      </c>
      <c r="K5" s="40">
        <f>J5/H5</f>
        <v>67669.17293233082</v>
      </c>
      <c r="L5" s="47">
        <f>(K5/F5)*I5*(1000/9.81)</f>
        <v>0.14108899541108044</v>
      </c>
      <c r="M5" s="42">
        <f>'COMPILED DATA'!X5</f>
        <v>0.0025</v>
      </c>
      <c r="N5" s="43">
        <f>M5*$C5</f>
        <v>0.0033250000000000003</v>
      </c>
      <c r="O5" s="39">
        <f>$B5*N5</f>
        <v>0.0033250000000000003</v>
      </c>
      <c r="P5" s="45">
        <f>'COMPILED DATA'!AA5</f>
        <v>235</v>
      </c>
      <c r="Q5" s="40">
        <f>P5/N5</f>
        <v>70676.6917293233</v>
      </c>
      <c r="R5" s="47">
        <f>(Q5/$F5)*O5*(1000/9.81)</f>
        <v>0.18419952178668833</v>
      </c>
      <c r="S5" s="42">
        <f>'COMPILED DATA'!AB5</f>
        <v>0.019</v>
      </c>
      <c r="T5" s="43">
        <f>S5*$C5</f>
        <v>0.02527</v>
      </c>
      <c r="U5" s="39">
        <f>$B5*T5</f>
        <v>0.02527</v>
      </c>
      <c r="V5" s="60">
        <f>'COMPILED DATA'!AF5</f>
        <v>120</v>
      </c>
      <c r="W5" s="40">
        <f>V5/T5</f>
        <v>4748.713889988128</v>
      </c>
      <c r="X5" s="47">
        <f>(W5/$F5)*U5*(1000/9.81)</f>
        <v>0.09405933027405362</v>
      </c>
    </row>
    <row r="6" spans="1:24" ht="12">
      <c r="A6" s="5">
        <v>15</v>
      </c>
      <c r="B6">
        <v>1</v>
      </c>
      <c r="C6">
        <v>1.33</v>
      </c>
      <c r="D6" s="40">
        <v>153000</v>
      </c>
      <c r="E6">
        <v>0.85</v>
      </c>
      <c r="F6" s="46">
        <f>E6*D6</f>
        <v>130050</v>
      </c>
      <c r="G6" s="42">
        <f>'COMPILED DATA'!R6</f>
        <v>0.002</v>
      </c>
      <c r="H6" s="22">
        <f>G6*C6</f>
        <v>0.00266</v>
      </c>
      <c r="I6" s="39">
        <f>B6*H6</f>
        <v>0.00266</v>
      </c>
      <c r="J6" s="45">
        <f>'COMPILED DATA'!W6</f>
        <v>150</v>
      </c>
      <c r="K6" s="40">
        <f>J6/H6</f>
        <v>56390.97744360902</v>
      </c>
      <c r="L6" s="47">
        <f>(K6/F6)*I6*(1000/9.81)</f>
        <v>0.11757416284256703</v>
      </c>
      <c r="M6" s="42">
        <f>'COMPILED DATA'!X6</f>
        <v>0.0035</v>
      </c>
      <c r="N6" s="43">
        <f>M6*$C6</f>
        <v>0.004655</v>
      </c>
      <c r="O6" s="39">
        <f>$B6*N6</f>
        <v>0.004655</v>
      </c>
      <c r="P6" s="45">
        <f>'COMPILED DATA'!AA6</f>
        <v>167</v>
      </c>
      <c r="Q6" s="40">
        <f>P6/N6</f>
        <v>35875.402792696026</v>
      </c>
      <c r="R6" s="47">
        <f>(Q6/$F6)*O6*(1000/9.81)</f>
        <v>0.1308992346313913</v>
      </c>
      <c r="S6" s="42">
        <f>'COMPILED DATA'!AB6</f>
        <v>0.02</v>
      </c>
      <c r="T6" s="43">
        <f>S6*$C6</f>
        <v>0.026600000000000002</v>
      </c>
      <c r="U6" s="39">
        <f>$B6*T6</f>
        <v>0.026600000000000002</v>
      </c>
      <c r="V6" s="60">
        <f>'COMPILED DATA'!AF6</f>
        <v>80</v>
      </c>
      <c r="W6" s="40">
        <f>V6/T6</f>
        <v>3007.518796992481</v>
      </c>
      <c r="X6" s="47">
        <f>(W6/$F6)*U6*(1000/9.81)</f>
        <v>0.06270622018270242</v>
      </c>
    </row>
    <row r="7" spans="1:24" ht="12">
      <c r="A7" s="5">
        <v>15</v>
      </c>
      <c r="B7">
        <v>1</v>
      </c>
      <c r="C7">
        <v>1.33</v>
      </c>
      <c r="D7" s="40">
        <v>153000</v>
      </c>
      <c r="E7">
        <v>0.85</v>
      </c>
      <c r="F7" s="46">
        <f>E7*D7</f>
        <v>130050</v>
      </c>
      <c r="G7" s="42">
        <f>'COMPILED DATA'!R7</f>
        <v>0.001</v>
      </c>
      <c r="H7" s="22">
        <f>G7*C7</f>
        <v>0.00133</v>
      </c>
      <c r="I7" s="39">
        <f>B7*H7</f>
        <v>0.00133</v>
      </c>
      <c r="J7" s="45">
        <f>'COMPILED DATA'!W7</f>
        <v>135</v>
      </c>
      <c r="K7" s="40">
        <f>J7/H7</f>
        <v>101503.75939849624</v>
      </c>
      <c r="L7" s="47">
        <f>(K7/F7)*I7*(1000/9.81)</f>
        <v>0.10581674655831032</v>
      </c>
      <c r="M7" s="42">
        <f>'COMPILED DATA'!X7</f>
        <v>0.0015</v>
      </c>
      <c r="N7" s="43">
        <f>M7*$C7</f>
        <v>0.0019950000000000002</v>
      </c>
      <c r="O7" s="39">
        <f>$B7*N7</f>
        <v>0.0019950000000000002</v>
      </c>
      <c r="P7" s="45">
        <f>'COMPILED DATA'!AA7</f>
        <v>147</v>
      </c>
      <c r="Q7" s="40">
        <f>P7/N7</f>
        <v>73684.21052631579</v>
      </c>
      <c r="R7" s="47">
        <f>(Q7/$F7)*O7*(1000/9.81)</f>
        <v>0.11522267958571569</v>
      </c>
      <c r="S7" s="42">
        <f>'COMPILED DATA'!AB7</f>
        <v>0.02</v>
      </c>
      <c r="T7" s="43">
        <f>S7*$C7</f>
        <v>0.026600000000000002</v>
      </c>
      <c r="U7" s="39">
        <f>$B7*T7</f>
        <v>0.026600000000000002</v>
      </c>
      <c r="V7" s="60">
        <f>'COMPILED DATA'!AF7</f>
        <v>90</v>
      </c>
      <c r="W7" s="40">
        <f>V7/T7</f>
        <v>3383.458646616541</v>
      </c>
      <c r="X7" s="47">
        <f>(W7/$F7)*U7*(1000/9.81)</f>
        <v>0.07054449770554021</v>
      </c>
    </row>
  </sheetData>
  <mergeCells count="4">
    <mergeCell ref="G1:L1"/>
    <mergeCell ref="M1:R1"/>
    <mergeCell ref="S1:X1"/>
    <mergeCell ref="Y1:AD1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J43" sqref="J43"/>
    </sheetView>
  </sheetViews>
  <sheetFormatPr defaultColWidth="8.8515625" defaultRowHeight="12.75"/>
  <sheetData>
    <row r="1" ht="12">
      <c r="A1" t="s">
        <v>98</v>
      </c>
    </row>
    <row r="4" spans="1:9" ht="12">
      <c r="A4" t="s">
        <v>99</v>
      </c>
      <c r="E4" t="s">
        <v>100</v>
      </c>
      <c r="I4" t="s">
        <v>101</v>
      </c>
    </row>
    <row r="5" spans="1:11" ht="12">
      <c r="A5" t="s">
        <v>74</v>
      </c>
      <c r="B5" t="s">
        <v>81</v>
      </c>
      <c r="C5" t="s">
        <v>80</v>
      </c>
      <c r="E5" t="s">
        <v>74</v>
      </c>
      <c r="F5" t="s">
        <v>81</v>
      </c>
      <c r="G5" t="s">
        <v>80</v>
      </c>
      <c r="I5" t="s">
        <v>74</v>
      </c>
      <c r="J5" t="s">
        <v>81</v>
      </c>
      <c r="K5" t="s">
        <v>80</v>
      </c>
    </row>
    <row r="6" spans="1:11" ht="12">
      <c r="A6" t="s">
        <v>75</v>
      </c>
      <c r="B6">
        <v>0</v>
      </c>
      <c r="C6">
        <v>0</v>
      </c>
      <c r="E6" t="s">
        <v>75</v>
      </c>
      <c r="F6">
        <v>0</v>
      </c>
      <c r="G6">
        <v>0</v>
      </c>
      <c r="I6" t="s">
        <v>75</v>
      </c>
      <c r="J6">
        <v>0</v>
      </c>
      <c r="K6">
        <v>0</v>
      </c>
    </row>
    <row r="7" spans="1:11" ht="12">
      <c r="A7" t="s">
        <v>76</v>
      </c>
      <c r="B7">
        <f>'Spectral Conv.'!I4*39.37</f>
        <v>0.052362099999999995</v>
      </c>
      <c r="C7" s="66">
        <f>'Spectral Conv.'!L4</f>
        <v>0.1332507178882426</v>
      </c>
      <c r="E7" t="s">
        <v>76</v>
      </c>
      <c r="F7">
        <f>'Spectral Conv.'!I5*39.37</f>
        <v>0.10472419999999999</v>
      </c>
      <c r="G7" s="66">
        <f>'Spectral Conv.'!L5</f>
        <v>0.14108899541108044</v>
      </c>
      <c r="I7" t="s">
        <v>76</v>
      </c>
      <c r="J7">
        <f>'Spectral Conv.'!I6*39.37</f>
        <v>0.10472419999999999</v>
      </c>
      <c r="K7" s="66">
        <f>'Spectral Conv.'!L6</f>
        <v>0.11757416284256703</v>
      </c>
    </row>
    <row r="8" spans="1:11" ht="12">
      <c r="A8" t="s">
        <v>77</v>
      </c>
      <c r="B8">
        <f>'Spectral Conv.'!O4*39.37</f>
        <v>0.1570863</v>
      </c>
      <c r="C8" s="66">
        <f>'Spectral Conv.'!R4</f>
        <v>0.1802803830252694</v>
      </c>
      <c r="E8" t="s">
        <v>77</v>
      </c>
      <c r="F8">
        <f>'Spectral Conv.'!O5*39.37</f>
        <v>0.13090525</v>
      </c>
      <c r="G8" s="66">
        <f>'Spectral Conv.'!R5</f>
        <v>0.18419952178668833</v>
      </c>
      <c r="I8" t="s">
        <v>77</v>
      </c>
      <c r="J8">
        <f>'Spectral Conv.'!O6*39.37</f>
        <v>0.18326735</v>
      </c>
      <c r="K8" s="66">
        <f>'Spectral Conv.'!R6</f>
        <v>0.1308992346313913</v>
      </c>
    </row>
    <row r="9" spans="1:11" ht="12">
      <c r="A9" t="s">
        <v>78</v>
      </c>
      <c r="B9">
        <f>'Spectral Conv.'!U4*39.37</f>
        <v>1.047242</v>
      </c>
      <c r="C9" s="66">
        <f>'Spectral Conv.'!X4</f>
        <v>0.07838277522837801</v>
      </c>
      <c r="E9" t="s">
        <v>78</v>
      </c>
      <c r="F9">
        <f>'Spectral Conv.'!U5*39.37</f>
        <v>0.9948798999999999</v>
      </c>
      <c r="G9" s="66">
        <f>'Spectral Conv.'!X5</f>
        <v>0.09405933027405362</v>
      </c>
      <c r="I9" t="s">
        <v>78</v>
      </c>
      <c r="J9">
        <f>'Spectral Conv.'!U6*39.37</f>
        <v>1.047242</v>
      </c>
      <c r="K9" s="66">
        <f>'Spectral Conv.'!X6</f>
        <v>0.06270622018270242</v>
      </c>
    </row>
    <row r="10" spans="1:9" ht="12">
      <c r="A10" t="s">
        <v>79</v>
      </c>
      <c r="E10" t="s">
        <v>79</v>
      </c>
      <c r="I10" t="s">
        <v>79</v>
      </c>
    </row>
    <row r="14" ht="12">
      <c r="A14" t="s">
        <v>102</v>
      </c>
    </row>
    <row r="15" spans="1:3" ht="12">
      <c r="A15" t="s">
        <v>74</v>
      </c>
      <c r="B15" t="s">
        <v>81</v>
      </c>
      <c r="C15" t="s">
        <v>80</v>
      </c>
    </row>
    <row r="16" spans="1:3" ht="12">
      <c r="A16" t="s">
        <v>75</v>
      </c>
      <c r="B16">
        <v>0</v>
      </c>
      <c r="C16">
        <v>0</v>
      </c>
    </row>
    <row r="17" spans="1:7" ht="12">
      <c r="A17" t="s">
        <v>76</v>
      </c>
      <c r="B17">
        <f>'Spectral Conv.'!I7*39.37</f>
        <v>0.052362099999999995</v>
      </c>
      <c r="C17" s="66">
        <f>'Spectral Conv.'!L7</f>
        <v>0.10581674655831032</v>
      </c>
      <c r="G17" s="66"/>
    </row>
    <row r="18" spans="1:7" ht="12">
      <c r="A18" t="s">
        <v>77</v>
      </c>
      <c r="B18">
        <f>'Spectral Conv.'!O7*39.37</f>
        <v>0.07854315</v>
      </c>
      <c r="C18" s="66">
        <f>'Spectral Conv.'!R7</f>
        <v>0.11522267958571569</v>
      </c>
      <c r="G18" s="66"/>
    </row>
    <row r="19" spans="1:7" ht="12">
      <c r="A19" t="s">
        <v>78</v>
      </c>
      <c r="B19">
        <f>'Spectral Conv.'!U7*39.37</f>
        <v>1.047242</v>
      </c>
      <c r="C19" s="66">
        <f>'Spectral Conv.'!X7</f>
        <v>0.07054449770554021</v>
      </c>
      <c r="G19" s="66"/>
    </row>
    <row r="20" ht="12">
      <c r="A20" t="s">
        <v>79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Anna Lang</dc:creator>
  <cp:keywords/>
  <dc:description/>
  <cp:lastModifiedBy>Marjorie Greene</cp:lastModifiedBy>
  <cp:lastPrinted>2009-09-21T20:37:35Z</cp:lastPrinted>
  <dcterms:created xsi:type="dcterms:W3CDTF">2009-07-14T17:54:06Z</dcterms:created>
  <dcterms:modified xsi:type="dcterms:W3CDTF">2010-04-30T18:04:12Z</dcterms:modified>
  <cp:category/>
  <cp:version/>
  <cp:contentType/>
  <cp:contentStatus/>
</cp:coreProperties>
</file>